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710"/>
  </bookViews>
  <sheets>
    <sheet name="2016" sheetId="6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6" i="6"/>
  <c r="N55"/>
  <c r="M55"/>
  <c r="L55"/>
  <c r="K55"/>
  <c r="J55"/>
  <c r="I55"/>
  <c r="H55"/>
  <c r="G55"/>
  <c r="F55"/>
  <c r="E55"/>
  <c r="D55"/>
  <c r="C55"/>
  <c r="N50"/>
  <c r="M50"/>
  <c r="L50"/>
  <c r="K50"/>
  <c r="J50"/>
  <c r="I50"/>
  <c r="H50"/>
  <c r="G50"/>
  <c r="F50"/>
  <c r="E50"/>
  <c r="D50"/>
  <c r="C50"/>
  <c r="N54"/>
  <c r="M54"/>
  <c r="L54"/>
  <c r="K54"/>
  <c r="J54"/>
  <c r="I54"/>
  <c r="H54"/>
  <c r="G54"/>
  <c r="F54"/>
  <c r="E54"/>
  <c r="D54"/>
  <c r="C54"/>
  <c r="N49"/>
  <c r="M49"/>
  <c r="L49"/>
  <c r="K49"/>
  <c r="J49"/>
  <c r="I49"/>
  <c r="H49"/>
  <c r="G49"/>
  <c r="F49"/>
  <c r="E49"/>
  <c r="D49"/>
  <c r="C49"/>
  <c r="N28"/>
  <c r="M28"/>
  <c r="L28"/>
  <c r="K28"/>
  <c r="J28"/>
  <c r="I28"/>
  <c r="H28"/>
  <c r="G28"/>
  <c r="F28"/>
  <c r="E28"/>
  <c r="D28"/>
  <c r="N27"/>
  <c r="N56" s="1"/>
  <c r="N57" s="1"/>
  <c r="N58" s="1"/>
  <c r="M27"/>
  <c r="L27"/>
  <c r="L56" s="1"/>
  <c r="L57" s="1"/>
  <c r="K27"/>
  <c r="J27"/>
  <c r="J56" s="1"/>
  <c r="J57" s="1"/>
  <c r="J58" s="1"/>
  <c r="I27"/>
  <c r="H27"/>
  <c r="H56" s="1"/>
  <c r="H57" s="1"/>
  <c r="G27"/>
  <c r="F27"/>
  <c r="F56" s="1"/>
  <c r="F57" s="1"/>
  <c r="E27"/>
  <c r="D27"/>
  <c r="D56" s="1"/>
  <c r="D57" s="1"/>
  <c r="C28"/>
  <c r="C27"/>
  <c r="C56" s="1"/>
  <c r="C57" s="1"/>
  <c r="C58" s="1"/>
  <c r="N25"/>
  <c r="M25"/>
  <c r="L25"/>
  <c r="K25"/>
  <c r="J25"/>
  <c r="I25"/>
  <c r="H25"/>
  <c r="G25"/>
  <c r="F25"/>
  <c r="E25"/>
  <c r="D25"/>
  <c r="N24"/>
  <c r="M24"/>
  <c r="M51" s="1"/>
  <c r="M52" s="1"/>
  <c r="M53" s="1"/>
  <c r="L24"/>
  <c r="L51" s="1"/>
  <c r="L52" s="1"/>
  <c r="L53" s="1"/>
  <c r="K24"/>
  <c r="K51" s="1"/>
  <c r="K52" s="1"/>
  <c r="K53" s="1"/>
  <c r="J24"/>
  <c r="I24"/>
  <c r="I51" s="1"/>
  <c r="I52" s="1"/>
  <c r="I53" s="1"/>
  <c r="H24"/>
  <c r="H51" s="1"/>
  <c r="H52" s="1"/>
  <c r="H53" s="1"/>
  <c r="G24"/>
  <c r="G51" s="1"/>
  <c r="G52" s="1"/>
  <c r="G53" s="1"/>
  <c r="F24"/>
  <c r="E24"/>
  <c r="E51" s="1"/>
  <c r="E52" s="1"/>
  <c r="E53" s="1"/>
  <c r="D24"/>
  <c r="D51" s="1"/>
  <c r="D52" s="1"/>
  <c r="D53" s="1"/>
  <c r="C25"/>
  <c r="C24"/>
  <c r="C51" s="1"/>
  <c r="C52" s="1"/>
  <c r="C53" s="1"/>
  <c r="N22"/>
  <c r="M22"/>
  <c r="L22"/>
  <c r="K22"/>
  <c r="J22"/>
  <c r="I22"/>
  <c r="H22"/>
  <c r="G22"/>
  <c r="F22"/>
  <c r="E22"/>
  <c r="D22"/>
  <c r="N21"/>
  <c r="M21"/>
  <c r="L21"/>
  <c r="K21"/>
  <c r="J21"/>
  <c r="I21"/>
  <c r="I46" s="1"/>
  <c r="I47" s="1"/>
  <c r="I48" s="1"/>
  <c r="H21"/>
  <c r="G21"/>
  <c r="F21"/>
  <c r="E21"/>
  <c r="D21"/>
  <c r="C22"/>
  <c r="C21"/>
  <c r="N19"/>
  <c r="M19"/>
  <c r="L19"/>
  <c r="K19"/>
  <c r="J19"/>
  <c r="I19"/>
  <c r="H19"/>
  <c r="H41" s="1"/>
  <c r="H42" s="1"/>
  <c r="G19"/>
  <c r="F19"/>
  <c r="E19"/>
  <c r="D19"/>
  <c r="N18"/>
  <c r="M18"/>
  <c r="L18"/>
  <c r="K18"/>
  <c r="J18"/>
  <c r="J41" s="1"/>
  <c r="J42" s="1"/>
  <c r="I18"/>
  <c r="H18"/>
  <c r="G18"/>
  <c r="F18"/>
  <c r="E18"/>
  <c r="D18"/>
  <c r="C19"/>
  <c r="C18"/>
  <c r="N16"/>
  <c r="M16"/>
  <c r="L16"/>
  <c r="K16"/>
  <c r="J16"/>
  <c r="I16"/>
  <c r="H16"/>
  <c r="G16"/>
  <c r="F16"/>
  <c r="E16"/>
  <c r="D16"/>
  <c r="N15"/>
  <c r="N36" s="1"/>
  <c r="N37" s="1"/>
  <c r="M15"/>
  <c r="L15"/>
  <c r="L36" s="1"/>
  <c r="L37" s="1"/>
  <c r="K15"/>
  <c r="K36" s="1"/>
  <c r="K37" s="1"/>
  <c r="J15"/>
  <c r="J36" s="1"/>
  <c r="J37" s="1"/>
  <c r="I15"/>
  <c r="I36" s="1"/>
  <c r="I37" s="1"/>
  <c r="H15"/>
  <c r="H36" s="1"/>
  <c r="H37" s="1"/>
  <c r="G15"/>
  <c r="G36" s="1"/>
  <c r="G37" s="1"/>
  <c r="F15"/>
  <c r="F36" s="1"/>
  <c r="F37" s="1"/>
  <c r="E15"/>
  <c r="D15"/>
  <c r="C15"/>
  <c r="N45"/>
  <c r="N44"/>
  <c r="M45"/>
  <c r="M44"/>
  <c r="L45"/>
  <c r="L44"/>
  <c r="K45"/>
  <c r="K44"/>
  <c r="J45"/>
  <c r="J44"/>
  <c r="I45"/>
  <c r="I44"/>
  <c r="H45"/>
  <c r="H44"/>
  <c r="G45"/>
  <c r="G44"/>
  <c r="F45"/>
  <c r="F44"/>
  <c r="E45"/>
  <c r="E44"/>
  <c r="D45"/>
  <c r="D44"/>
  <c r="C45"/>
  <c r="C44"/>
  <c r="N40"/>
  <c r="N39"/>
  <c r="M40"/>
  <c r="M39"/>
  <c r="L40"/>
  <c r="L39"/>
  <c r="K40"/>
  <c r="K39"/>
  <c r="J40"/>
  <c r="J39"/>
  <c r="I40"/>
  <c r="I39"/>
  <c r="H40"/>
  <c r="H39"/>
  <c r="G40"/>
  <c r="G39"/>
  <c r="F40"/>
  <c r="F39"/>
  <c r="E40"/>
  <c r="E39"/>
  <c r="D40"/>
  <c r="D39"/>
  <c r="C40"/>
  <c r="C39"/>
  <c r="N35"/>
  <c r="N34"/>
  <c r="M35"/>
  <c r="M34"/>
  <c r="L35"/>
  <c r="L34"/>
  <c r="K35"/>
  <c r="K34"/>
  <c r="J35"/>
  <c r="J34"/>
  <c r="I35"/>
  <c r="I34"/>
  <c r="H35"/>
  <c r="H34"/>
  <c r="G35"/>
  <c r="G34"/>
  <c r="F35"/>
  <c r="F34"/>
  <c r="E35"/>
  <c r="E34"/>
  <c r="D35"/>
  <c r="D34"/>
  <c r="C35"/>
  <c r="C34"/>
  <c r="M46"/>
  <c r="M47" s="1"/>
  <c r="M41"/>
  <c r="M42" s="1"/>
  <c r="M36"/>
  <c r="M37" s="1"/>
  <c r="D36" l="1"/>
  <c r="D37" s="1"/>
  <c r="D38" s="1"/>
  <c r="C36"/>
  <c r="C37" s="1"/>
  <c r="C38" s="1"/>
  <c r="K41"/>
  <c r="K42" s="1"/>
  <c r="K43" s="1"/>
  <c r="G41"/>
  <c r="G42" s="1"/>
  <c r="D41"/>
  <c r="D42" s="1"/>
  <c r="L41"/>
  <c r="L42" s="1"/>
  <c r="L43" s="1"/>
  <c r="G46"/>
  <c r="G47" s="1"/>
  <c r="F51"/>
  <c r="F52" s="1"/>
  <c r="F53" s="1"/>
  <c r="O53" s="1"/>
  <c r="J51"/>
  <c r="J52" s="1"/>
  <c r="N51"/>
  <c r="N52" s="1"/>
  <c r="E29"/>
  <c r="I29"/>
  <c r="M29"/>
  <c r="E56"/>
  <c r="E57" s="1"/>
  <c r="I56"/>
  <c r="I57" s="1"/>
  <c r="I58" s="1"/>
  <c r="M56"/>
  <c r="M57" s="1"/>
  <c r="M58" s="1"/>
  <c r="D29"/>
  <c r="H29"/>
  <c r="L29"/>
  <c r="G56"/>
  <c r="G57" s="1"/>
  <c r="G58" s="1"/>
  <c r="K56"/>
  <c r="K57" s="1"/>
  <c r="K58" s="1"/>
  <c r="F58"/>
  <c r="J53"/>
  <c r="N53"/>
  <c r="E58"/>
  <c r="C29"/>
  <c r="C31" s="1"/>
  <c r="K29"/>
  <c r="L58"/>
  <c r="N38"/>
  <c r="F41"/>
  <c r="F42" s="1"/>
  <c r="F43" s="1"/>
  <c r="F46"/>
  <c r="F47" s="1"/>
  <c r="F48" s="1"/>
  <c r="F29"/>
  <c r="J29"/>
  <c r="N29"/>
  <c r="G29"/>
  <c r="H58"/>
  <c r="D58"/>
  <c r="O58" s="1"/>
  <c r="M48"/>
  <c r="E36"/>
  <c r="E37" s="1"/>
  <c r="E38" s="1"/>
  <c r="E41"/>
  <c r="E42" s="1"/>
  <c r="E43" s="1"/>
  <c r="I41"/>
  <c r="I42" s="1"/>
  <c r="I38"/>
  <c r="D43"/>
  <c r="N41"/>
  <c r="N42" s="1"/>
  <c r="N43" s="1"/>
  <c r="J46"/>
  <c r="J47" s="1"/>
  <c r="J48" s="1"/>
  <c r="G48"/>
  <c r="C41"/>
  <c r="C42" s="1"/>
  <c r="C43" s="1"/>
  <c r="M38"/>
  <c r="F38"/>
  <c r="C46"/>
  <c r="C47" s="1"/>
  <c r="C48" s="1"/>
  <c r="K46"/>
  <c r="K47" s="1"/>
  <c r="K48" s="1"/>
  <c r="N46"/>
  <c r="N47" s="1"/>
  <c r="N48" s="1"/>
  <c r="E46"/>
  <c r="E47" s="1"/>
  <c r="E48" s="1"/>
  <c r="D46"/>
  <c r="D47" s="1"/>
  <c r="D48" s="1"/>
  <c r="H46"/>
  <c r="H47" s="1"/>
  <c r="H48" s="1"/>
  <c r="L46"/>
  <c r="L47" s="1"/>
  <c r="L48" s="1"/>
  <c r="H38"/>
  <c r="J38"/>
  <c r="L38"/>
  <c r="G43"/>
  <c r="I43"/>
  <c r="M43"/>
  <c r="G38"/>
  <c r="K38"/>
  <c r="H43"/>
  <c r="J43"/>
  <c r="D31" l="1"/>
  <c r="E31" s="1"/>
  <c r="F31" s="1"/>
  <c r="G31" s="1"/>
  <c r="H31" s="1"/>
  <c r="I31" s="1"/>
  <c r="J31" s="1"/>
  <c r="K31" s="1"/>
  <c r="L31" s="1"/>
  <c r="M31" s="1"/>
  <c r="N31" s="1"/>
  <c r="C30"/>
  <c r="D30" s="1"/>
  <c r="E30" s="1"/>
  <c r="F30" s="1"/>
  <c r="G30" s="1"/>
  <c r="H30" s="1"/>
  <c r="I30" s="1"/>
  <c r="J30" s="1"/>
  <c r="K30" s="1"/>
  <c r="L30" s="1"/>
  <c r="M30" s="1"/>
  <c r="N30" s="1"/>
  <c r="C10" s="1"/>
  <c r="O38"/>
  <c r="O48"/>
  <c r="O43"/>
</calcChain>
</file>

<file path=xl/sharedStrings.xml><?xml version="1.0" encoding="utf-8"?>
<sst xmlns="http://schemas.openxmlformats.org/spreadsheetml/2006/main" count="68" uniqueCount="56">
  <si>
    <t>Vyplaceno</t>
  </si>
  <si>
    <t>Celkem načteno</t>
  </si>
  <si>
    <t>Zbývá vyplatit</t>
  </si>
  <si>
    <t>Celkem vyplaceno za rok</t>
  </si>
  <si>
    <t>Odměny schválené shromážděním celkem: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</si>
  <si>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</si>
  <si>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</si>
  <si>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</si>
  <si>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</si>
  <si>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</si>
  <si>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</si>
  <si>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</si>
  <si>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</si>
  <si>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</si>
  <si>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</si>
  <si>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</si>
  <si>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</si>
  <si>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rPr>
        <sz val="11"/>
        <color theme="1"/>
        <rFont val="Calibri"/>
        <family val="2"/>
        <charset val="238"/>
      </rPr>
      <t>←</t>
    </r>
    <r>
      <rPr>
        <sz val="11"/>
        <color theme="1"/>
        <rFont val="Calibri"/>
        <family val="2"/>
        <charset val="238"/>
        <scheme val="minor"/>
      </rPr>
      <t xml:space="preserve"> vyplňte částku odměn, kterou schválilo shromáždění vlastníků na celý rok.</t>
    </r>
  </si>
  <si>
    <t>1. člen výboru - zdr.poj. za SVJ</t>
  </si>
  <si>
    <t>1. člen výboru - soc.poj. za SVJ</t>
  </si>
  <si>
    <t>2. člen výboru - zdr.poj. za SVJ</t>
  </si>
  <si>
    <t>2. člen výboru - soc.poj. za SVJ</t>
  </si>
  <si>
    <t>3. člen výboru - zdr.poj. za SVJ</t>
  </si>
  <si>
    <t>3. člen výboru - soc.poj. za SVJ</t>
  </si>
  <si>
    <t>4. člen výboru - zdr.poj. za SVJ</t>
  </si>
  <si>
    <t>4. člen výboru - soc.poj. za SVJ</t>
  </si>
  <si>
    <t>5. člen výboru - zdr.poj. za SVJ</t>
  </si>
  <si>
    <t>5. člen výboru - soc.poj. za SVJ</t>
  </si>
  <si>
    <t>1. člen výboru - superhrubá mzda</t>
  </si>
  <si>
    <t>1. člen výboru - daň 15%</t>
  </si>
  <si>
    <t>2. člen výboru - superhrubá mzda</t>
  </si>
  <si>
    <t>2. člen výboru - daň 15%</t>
  </si>
  <si>
    <t>1. člen výboru - zdr.poj. za zaměstnance</t>
  </si>
  <si>
    <t>1. člen výboru - soc.poj. za zaměstnance</t>
  </si>
  <si>
    <t>2. člen výboru - zdr.poj. za zaměstnance</t>
  </si>
  <si>
    <t>2. člen výboru - soc.poj. za zaměstnance</t>
  </si>
  <si>
    <t>Čistá odměna k výplatě členovi výboru (za předpokladu, že neuplatňuje slevu na dani za poplatníka)</t>
  </si>
  <si>
    <t>Celkový náklad pro společenství</t>
  </si>
  <si>
    <t>1. člen výboru - hrubá odměna</t>
  </si>
  <si>
    <t>2. člen výboru - hrubá odměna</t>
  </si>
  <si>
    <t>3. člen výboru - hrubá odměna</t>
  </si>
  <si>
    <t>4. člen výboru - hrubá odměna</t>
  </si>
  <si>
    <t>5. člen výboru - hrubá odměna</t>
  </si>
  <si>
    <t>www.habitant.cz</t>
  </si>
  <si>
    <t>Autor šablony: Habitant solutions s.r.o.</t>
  </si>
  <si>
    <t>...kvalitu umíme nejen poznat, ale i vytvořit.</t>
  </si>
  <si>
    <t>Propočet odměn členům výboru (kontrolní komise)</t>
  </si>
  <si>
    <t xml:space="preserve">V červeném poli se vám zobrazuje zbývající částka, kterou lze mezi členy výboru rozdělit v případě, kdy odměny v ostatních jedenácti měsících budou vypláceny v zadaných částkách. </t>
  </si>
  <si>
    <t xml:space="preserve">Do žlutých polí můžete zadávat různé kombinace částek do té doby, kdy částka v červeném poli bude 0. Klesne-li částka v červeném poli do mínusu, znamená to, že zadané odměny </t>
  </si>
  <si>
    <t>překračují hodnotu odměny schválené shromážděním.</t>
  </si>
  <si>
    <t>1. člen výboru</t>
  </si>
  <si>
    <t>2. člen výboru</t>
  </si>
  <si>
    <t>3. člen výboru</t>
  </si>
  <si>
    <t>4. člen výboru</t>
  </si>
  <si>
    <t>5. člen výboru</t>
  </si>
  <si>
    <t>Ještě zbývá k rozdělení částka:</t>
  </si>
</sst>
</file>

<file path=xl/styles.xml><?xml version="1.0" encoding="utf-8"?>
<styleSheet xmlns="http://schemas.openxmlformats.org/spreadsheetml/2006/main">
  <numFmts count="1">
    <numFmt numFmtId="164" formatCode="mm\/yyyy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D0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4" xfId="0" applyFont="1" applyBorder="1"/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0" borderId="22" xfId="0" applyFont="1" applyBorder="1"/>
    <xf numFmtId="164" fontId="0" fillId="0" borderId="19" xfId="0" applyNumberFormat="1" applyBorder="1" applyAlignment="1">
      <alignment horizontal="center"/>
    </xf>
    <xf numFmtId="3" fontId="3" fillId="2" borderId="1" xfId="0" applyNumberFormat="1" applyFont="1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3" fontId="0" fillId="2" borderId="4" xfId="0" applyNumberFormat="1" applyFill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8" xfId="0" applyNumberFormat="1" applyFill="1" applyBorder="1"/>
    <xf numFmtId="0" fontId="5" fillId="0" borderId="0" xfId="1" applyAlignment="1" applyProtection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0" fontId="1" fillId="0" borderId="33" xfId="0" applyFont="1" applyBorder="1"/>
    <xf numFmtId="0" fontId="1" fillId="0" borderId="31" xfId="0" applyFont="1" applyBorder="1"/>
    <xf numFmtId="0" fontId="1" fillId="0" borderId="34" xfId="0" applyFont="1" applyBorder="1"/>
    <xf numFmtId="0" fontId="0" fillId="3" borderId="0" xfId="0" applyFill="1" applyBorder="1"/>
    <xf numFmtId="3" fontId="3" fillId="3" borderId="0" xfId="0" applyNumberFormat="1" applyFont="1" applyFill="1" applyBorder="1"/>
    <xf numFmtId="0" fontId="0" fillId="3" borderId="0" xfId="0" applyFill="1"/>
    <xf numFmtId="3" fontId="0" fillId="0" borderId="2" xfId="0" applyNumberFormat="1" applyBorder="1"/>
    <xf numFmtId="3" fontId="0" fillId="0" borderId="3" xfId="0" applyNumberFormat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2" fillId="4" borderId="1" xfId="0" applyNumberFormat="1" applyFont="1" applyFill="1" applyBorder="1"/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0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7</xdr:row>
      <xdr:rowOff>47625</xdr:rowOff>
    </xdr:to>
    <xdr:pic>
      <xdr:nvPicPr>
        <xdr:cNvPr id="2" name="Obrázek 1" descr="habitant-logo - ma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bitan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showGridLines="0" tabSelected="1" zoomScaleNormal="100" workbookViewId="0">
      <selection activeCell="E14" sqref="E14"/>
    </sheetView>
  </sheetViews>
  <sheetFormatPr defaultRowHeight="15"/>
  <cols>
    <col min="1" max="1" width="25" customWidth="1"/>
    <col min="2" max="2" width="14.7109375" customWidth="1"/>
    <col min="15" max="15" width="16.42578125" customWidth="1"/>
  </cols>
  <sheetData>
    <row r="2" spans="1:15" ht="26.25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4" spans="1:15">
      <c r="B4" t="s">
        <v>47</v>
      </c>
    </row>
    <row r="5" spans="1:15">
      <c r="B5" t="s">
        <v>48</v>
      </c>
    </row>
    <row r="6" spans="1:15" s="2" customFormat="1">
      <c r="B6" s="2" t="s">
        <v>49</v>
      </c>
    </row>
    <row r="7" spans="1:15" s="2" customFormat="1"/>
    <row r="9" spans="1:15">
      <c r="A9" s="3" t="s">
        <v>4</v>
      </c>
      <c r="B9" s="3"/>
      <c r="C9" s="25">
        <v>200000</v>
      </c>
      <c r="D9" t="s">
        <v>17</v>
      </c>
    </row>
    <row r="10" spans="1:15">
      <c r="A10" s="82" t="s">
        <v>55</v>
      </c>
      <c r="B10" s="83"/>
      <c r="C10" s="56">
        <f>N30</f>
        <v>1568</v>
      </c>
    </row>
    <row r="11" spans="1:15" s="51" customFormat="1" ht="15.75" thickBot="1">
      <c r="A11" s="49"/>
      <c r="B11" s="49"/>
      <c r="C11" s="50"/>
    </row>
    <row r="12" spans="1:15" ht="15.75" thickBot="1">
      <c r="A12" s="76"/>
      <c r="B12" s="77"/>
      <c r="C12" s="69" t="s"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5" ht="15.75" thickBot="1">
      <c r="A13" s="78"/>
      <c r="B13" s="79"/>
      <c r="C13" s="24" t="s">
        <v>5</v>
      </c>
      <c r="D13" s="21" t="s">
        <v>6</v>
      </c>
      <c r="E13" s="21" t="s">
        <v>7</v>
      </c>
      <c r="F13" s="21" t="s">
        <v>8</v>
      </c>
      <c r="G13" s="21" t="s">
        <v>9</v>
      </c>
      <c r="H13" s="21" t="s">
        <v>10</v>
      </c>
      <c r="I13" s="21" t="s">
        <v>11</v>
      </c>
      <c r="J13" s="21" t="s">
        <v>12</v>
      </c>
      <c r="K13" s="21" t="s">
        <v>13</v>
      </c>
      <c r="L13" s="21" t="s">
        <v>14</v>
      </c>
      <c r="M13" s="21" t="s">
        <v>15</v>
      </c>
      <c r="N13" s="22" t="s">
        <v>16</v>
      </c>
    </row>
    <row r="14" spans="1:15">
      <c r="A14" s="59" t="s">
        <v>38</v>
      </c>
      <c r="B14" s="60"/>
      <c r="C14" s="26">
        <v>2499</v>
      </c>
      <c r="D14" s="27">
        <v>2499</v>
      </c>
      <c r="E14" s="27">
        <v>2499</v>
      </c>
      <c r="F14" s="27">
        <v>2499</v>
      </c>
      <c r="G14" s="27">
        <v>2499</v>
      </c>
      <c r="H14" s="27">
        <v>2499</v>
      </c>
      <c r="I14" s="27">
        <v>2499</v>
      </c>
      <c r="J14" s="27">
        <v>2499</v>
      </c>
      <c r="K14" s="27">
        <v>2499</v>
      </c>
      <c r="L14" s="27">
        <v>2499</v>
      </c>
      <c r="M14" s="27">
        <v>27000</v>
      </c>
      <c r="N14" s="28">
        <v>2499</v>
      </c>
    </row>
    <row r="15" spans="1:15">
      <c r="A15" s="61" t="s">
        <v>18</v>
      </c>
      <c r="B15" s="62"/>
      <c r="C15" s="29">
        <f>CEILING(C$14*9%,1)</f>
        <v>225</v>
      </c>
      <c r="D15" s="30">
        <f t="shared" ref="D15:N15" si="0">CEILING(D$14*9%,1)</f>
        <v>225</v>
      </c>
      <c r="E15" s="30">
        <f t="shared" si="0"/>
        <v>225</v>
      </c>
      <c r="F15" s="30">
        <f t="shared" si="0"/>
        <v>225</v>
      </c>
      <c r="G15" s="30">
        <f t="shared" si="0"/>
        <v>225</v>
      </c>
      <c r="H15" s="30">
        <f t="shared" si="0"/>
        <v>225</v>
      </c>
      <c r="I15" s="30">
        <f t="shared" si="0"/>
        <v>225</v>
      </c>
      <c r="J15" s="30">
        <f t="shared" si="0"/>
        <v>225</v>
      </c>
      <c r="K15" s="30">
        <f t="shared" si="0"/>
        <v>225</v>
      </c>
      <c r="L15" s="30">
        <f t="shared" si="0"/>
        <v>225</v>
      </c>
      <c r="M15" s="30">
        <f t="shared" si="0"/>
        <v>2430</v>
      </c>
      <c r="N15" s="31">
        <f t="shared" si="0"/>
        <v>225</v>
      </c>
    </row>
    <row r="16" spans="1:15" ht="15.75" thickBot="1">
      <c r="A16" s="57" t="s">
        <v>19</v>
      </c>
      <c r="B16" s="58"/>
      <c r="C16" s="32">
        <f>IF(C$14&lt;2500,0,CEILING(C$14*25%,1))</f>
        <v>0</v>
      </c>
      <c r="D16" s="33">
        <f t="shared" ref="D16:N16" si="1">IF(D$14&lt;2500,0,CEILING(D$14*25%,1))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6750</v>
      </c>
      <c r="N16" s="34">
        <f t="shared" si="1"/>
        <v>0</v>
      </c>
    </row>
    <row r="17" spans="1:14">
      <c r="A17" s="59" t="s">
        <v>39</v>
      </c>
      <c r="B17" s="60"/>
      <c r="C17" s="26">
        <v>2499</v>
      </c>
      <c r="D17" s="27">
        <v>2499</v>
      </c>
      <c r="E17" s="27">
        <v>2499</v>
      </c>
      <c r="F17" s="27">
        <v>2499</v>
      </c>
      <c r="G17" s="27">
        <v>2499</v>
      </c>
      <c r="H17" s="27">
        <v>2499</v>
      </c>
      <c r="I17" s="27">
        <v>2499</v>
      </c>
      <c r="J17" s="27">
        <v>2499</v>
      </c>
      <c r="K17" s="27">
        <v>2499</v>
      </c>
      <c r="L17" s="27">
        <v>2499</v>
      </c>
      <c r="M17" s="27">
        <v>27000</v>
      </c>
      <c r="N17" s="28">
        <v>2499</v>
      </c>
    </row>
    <row r="18" spans="1:14">
      <c r="A18" s="61" t="s">
        <v>20</v>
      </c>
      <c r="B18" s="62"/>
      <c r="C18" s="29">
        <f>CEILING(C$17*9%,1)</f>
        <v>225</v>
      </c>
      <c r="D18" s="30">
        <f t="shared" ref="D18:N18" si="2">CEILING(D$17*9%,1)</f>
        <v>225</v>
      </c>
      <c r="E18" s="30">
        <f t="shared" si="2"/>
        <v>225</v>
      </c>
      <c r="F18" s="30">
        <f t="shared" si="2"/>
        <v>225</v>
      </c>
      <c r="G18" s="30">
        <f t="shared" si="2"/>
        <v>225</v>
      </c>
      <c r="H18" s="30">
        <f t="shared" si="2"/>
        <v>225</v>
      </c>
      <c r="I18" s="30">
        <f t="shared" si="2"/>
        <v>225</v>
      </c>
      <c r="J18" s="30">
        <f t="shared" si="2"/>
        <v>225</v>
      </c>
      <c r="K18" s="30">
        <f t="shared" si="2"/>
        <v>225</v>
      </c>
      <c r="L18" s="30">
        <f t="shared" si="2"/>
        <v>225</v>
      </c>
      <c r="M18" s="30">
        <f t="shared" si="2"/>
        <v>2430</v>
      </c>
      <c r="N18" s="31">
        <f t="shared" si="2"/>
        <v>225</v>
      </c>
    </row>
    <row r="19" spans="1:14" ht="15.75" thickBot="1">
      <c r="A19" s="57" t="s">
        <v>21</v>
      </c>
      <c r="B19" s="58"/>
      <c r="C19" s="32">
        <f>IF(C$17&lt;2500,0,CEILING(C$17*25%,1))</f>
        <v>0</v>
      </c>
      <c r="D19" s="33">
        <f t="shared" ref="D19:N19" si="3">IF(D$17&lt;2500,0,CEILING(D$17*25%,1))</f>
        <v>0</v>
      </c>
      <c r="E19" s="33">
        <f t="shared" si="3"/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6750</v>
      </c>
      <c r="N19" s="34">
        <f t="shared" si="3"/>
        <v>0</v>
      </c>
    </row>
    <row r="20" spans="1:14">
      <c r="A20" s="59" t="s">
        <v>40</v>
      </c>
      <c r="B20" s="60"/>
      <c r="C20" s="26">
        <v>2499</v>
      </c>
      <c r="D20" s="27">
        <v>2499</v>
      </c>
      <c r="E20" s="27">
        <v>2499</v>
      </c>
      <c r="F20" s="27">
        <v>2499</v>
      </c>
      <c r="G20" s="27">
        <v>2499</v>
      </c>
      <c r="H20" s="27">
        <v>2499</v>
      </c>
      <c r="I20" s="27">
        <v>2499</v>
      </c>
      <c r="J20" s="27">
        <v>2499</v>
      </c>
      <c r="K20" s="27">
        <v>2499</v>
      </c>
      <c r="L20" s="27">
        <v>2499</v>
      </c>
      <c r="M20" s="27">
        <v>27000</v>
      </c>
      <c r="N20" s="28">
        <v>2499</v>
      </c>
    </row>
    <row r="21" spans="1:14">
      <c r="A21" s="61" t="s">
        <v>22</v>
      </c>
      <c r="B21" s="62"/>
      <c r="C21" s="29">
        <f>CEILING(C$20*9%,1)</f>
        <v>225</v>
      </c>
      <c r="D21" s="30">
        <f t="shared" ref="D21:N21" si="4">CEILING(D$20*9%,1)</f>
        <v>225</v>
      </c>
      <c r="E21" s="30">
        <f t="shared" si="4"/>
        <v>225</v>
      </c>
      <c r="F21" s="30">
        <f t="shared" si="4"/>
        <v>225</v>
      </c>
      <c r="G21" s="30">
        <f t="shared" si="4"/>
        <v>225</v>
      </c>
      <c r="H21" s="30">
        <f t="shared" si="4"/>
        <v>225</v>
      </c>
      <c r="I21" s="30">
        <f t="shared" si="4"/>
        <v>225</v>
      </c>
      <c r="J21" s="30">
        <f t="shared" si="4"/>
        <v>225</v>
      </c>
      <c r="K21" s="30">
        <f t="shared" si="4"/>
        <v>225</v>
      </c>
      <c r="L21" s="30">
        <f t="shared" si="4"/>
        <v>225</v>
      </c>
      <c r="M21" s="30">
        <f t="shared" si="4"/>
        <v>2430</v>
      </c>
      <c r="N21" s="31">
        <f t="shared" si="4"/>
        <v>225</v>
      </c>
    </row>
    <row r="22" spans="1:14" ht="15.75" thickBot="1">
      <c r="A22" s="57" t="s">
        <v>23</v>
      </c>
      <c r="B22" s="58"/>
      <c r="C22" s="37">
        <f>IF(C$20&lt;2500,0,CEILING(C$20*25%,1))</f>
        <v>0</v>
      </c>
      <c r="D22" s="38">
        <f t="shared" ref="D22:N22" si="5">IF(D$20&lt;2500,0,CEILING(D$20*25%,1))</f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  <c r="I22" s="38">
        <f t="shared" si="5"/>
        <v>0</v>
      </c>
      <c r="J22" s="38">
        <f t="shared" si="5"/>
        <v>0</v>
      </c>
      <c r="K22" s="38">
        <f t="shared" si="5"/>
        <v>0</v>
      </c>
      <c r="L22" s="38">
        <f t="shared" si="5"/>
        <v>0</v>
      </c>
      <c r="M22" s="38">
        <f t="shared" si="5"/>
        <v>6750</v>
      </c>
      <c r="N22" s="39">
        <f t="shared" si="5"/>
        <v>0</v>
      </c>
    </row>
    <row r="23" spans="1:14">
      <c r="A23" s="59" t="s">
        <v>41</v>
      </c>
      <c r="B23" s="60"/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0</v>
      </c>
    </row>
    <row r="24" spans="1:14">
      <c r="A24" s="61" t="s">
        <v>24</v>
      </c>
      <c r="B24" s="62"/>
      <c r="C24" s="29">
        <f>CEILING(C$23*9%,1)</f>
        <v>0</v>
      </c>
      <c r="D24" s="30">
        <f t="shared" ref="D24:N24" si="6">CEILING(D$23*9%,1)</f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1">
        <f t="shared" si="6"/>
        <v>0</v>
      </c>
    </row>
    <row r="25" spans="1:14" ht="15.75" thickBot="1">
      <c r="A25" s="57" t="s">
        <v>25</v>
      </c>
      <c r="B25" s="58"/>
      <c r="C25" s="37">
        <f>IF(C$23&lt;2500,0,CEILING(C$23*25%,1))</f>
        <v>0</v>
      </c>
      <c r="D25" s="38">
        <f t="shared" ref="D25:N25" si="7">IF(D$23&lt;2500,0,CEILING(D$23*25%,1))</f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9">
        <f t="shared" si="7"/>
        <v>0</v>
      </c>
    </row>
    <row r="26" spans="1:14">
      <c r="A26" s="59" t="s">
        <v>42</v>
      </c>
      <c r="B26" s="60"/>
      <c r="C26" s="26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8">
        <v>0</v>
      </c>
    </row>
    <row r="27" spans="1:14">
      <c r="A27" s="61" t="s">
        <v>26</v>
      </c>
      <c r="B27" s="62"/>
      <c r="C27" s="29">
        <f>CEILING(C$26*9%,1)</f>
        <v>0</v>
      </c>
      <c r="D27" s="30">
        <f t="shared" ref="D27:N27" si="8">CEILING(D$26*9%,1)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1">
        <f t="shared" si="8"/>
        <v>0</v>
      </c>
    </row>
    <row r="28" spans="1:14" ht="15.75" thickBot="1">
      <c r="A28" s="57" t="s">
        <v>27</v>
      </c>
      <c r="B28" s="58"/>
      <c r="C28" s="32">
        <f>IF(C$26&lt;2500,0,CEILING(C$26*25%,1))</f>
        <v>0</v>
      </c>
      <c r="D28" s="33">
        <f t="shared" ref="D28:N28" si="9">IF(D$26&lt;2500,0,CEILING(D$26*25%,1))</f>
        <v>0</v>
      </c>
      <c r="E28" s="33">
        <f t="shared" si="9"/>
        <v>0</v>
      </c>
      <c r="F28" s="33">
        <f t="shared" si="9"/>
        <v>0</v>
      </c>
      <c r="G28" s="33">
        <f t="shared" si="9"/>
        <v>0</v>
      </c>
      <c r="H28" s="33">
        <f t="shared" si="9"/>
        <v>0</v>
      </c>
      <c r="I28" s="33">
        <f t="shared" si="9"/>
        <v>0</v>
      </c>
      <c r="J28" s="33">
        <f t="shared" si="9"/>
        <v>0</v>
      </c>
      <c r="K28" s="33">
        <f t="shared" si="9"/>
        <v>0</v>
      </c>
      <c r="L28" s="33">
        <f t="shared" si="9"/>
        <v>0</v>
      </c>
      <c r="M28" s="33">
        <f t="shared" si="9"/>
        <v>0</v>
      </c>
      <c r="N28" s="34">
        <f t="shared" si="9"/>
        <v>0</v>
      </c>
    </row>
    <row r="29" spans="1:14" ht="15.75" thickBot="1">
      <c r="A29" s="23" t="s">
        <v>37</v>
      </c>
      <c r="B29" s="43"/>
      <c r="C29" s="40">
        <f>SUM(C14:C28)</f>
        <v>8172</v>
      </c>
      <c r="D29" s="41">
        <f t="shared" ref="D29:N29" si="10">SUM(D14:D28)</f>
        <v>8172</v>
      </c>
      <c r="E29" s="41">
        <f t="shared" si="10"/>
        <v>8172</v>
      </c>
      <c r="F29" s="41">
        <f t="shared" si="10"/>
        <v>8172</v>
      </c>
      <c r="G29" s="41">
        <f t="shared" si="10"/>
        <v>8172</v>
      </c>
      <c r="H29" s="41">
        <f t="shared" si="10"/>
        <v>8172</v>
      </c>
      <c r="I29" s="41">
        <f t="shared" si="10"/>
        <v>8172</v>
      </c>
      <c r="J29" s="41">
        <f t="shared" si="10"/>
        <v>8172</v>
      </c>
      <c r="K29" s="41">
        <f t="shared" si="10"/>
        <v>8172</v>
      </c>
      <c r="L29" s="41">
        <f t="shared" si="10"/>
        <v>8172</v>
      </c>
      <c r="M29" s="41">
        <f t="shared" si="10"/>
        <v>108540</v>
      </c>
      <c r="N29" s="42">
        <f t="shared" si="10"/>
        <v>8172</v>
      </c>
    </row>
    <row r="30" spans="1:14">
      <c r="A30" s="80" t="s">
        <v>2</v>
      </c>
      <c r="B30" s="81"/>
      <c r="C30" s="52">
        <f>C9-C29</f>
        <v>191828</v>
      </c>
      <c r="D30" s="53">
        <f t="shared" ref="D30:N30" si="11">C30-D29</f>
        <v>183656</v>
      </c>
      <c r="E30" s="53">
        <f t="shared" si="11"/>
        <v>175484</v>
      </c>
      <c r="F30" s="53">
        <f t="shared" si="11"/>
        <v>167312</v>
      </c>
      <c r="G30" s="53">
        <f t="shared" si="11"/>
        <v>159140</v>
      </c>
      <c r="H30" s="53">
        <f t="shared" si="11"/>
        <v>150968</v>
      </c>
      <c r="I30" s="53">
        <f t="shared" si="11"/>
        <v>142796</v>
      </c>
      <c r="J30" s="53">
        <f t="shared" si="11"/>
        <v>134624</v>
      </c>
      <c r="K30" s="53">
        <f t="shared" si="11"/>
        <v>126452</v>
      </c>
      <c r="L30" s="53">
        <f t="shared" si="11"/>
        <v>118280</v>
      </c>
      <c r="M30" s="54">
        <f t="shared" si="11"/>
        <v>9740</v>
      </c>
      <c r="N30" s="55">
        <f t="shared" si="11"/>
        <v>1568</v>
      </c>
    </row>
    <row r="31" spans="1:14" ht="15.75" thickBot="1">
      <c r="A31" s="57" t="s">
        <v>1</v>
      </c>
      <c r="B31" s="58"/>
      <c r="C31" s="32">
        <f>C29</f>
        <v>8172</v>
      </c>
      <c r="D31" s="33">
        <f t="shared" ref="D31:N31" si="12">C31+D29</f>
        <v>16344</v>
      </c>
      <c r="E31" s="33">
        <f t="shared" si="12"/>
        <v>24516</v>
      </c>
      <c r="F31" s="33">
        <f t="shared" si="12"/>
        <v>32688</v>
      </c>
      <c r="G31" s="33">
        <f t="shared" si="12"/>
        <v>40860</v>
      </c>
      <c r="H31" s="33">
        <f t="shared" si="12"/>
        <v>49032</v>
      </c>
      <c r="I31" s="33">
        <f t="shared" si="12"/>
        <v>57204</v>
      </c>
      <c r="J31" s="33">
        <f t="shared" si="12"/>
        <v>65376</v>
      </c>
      <c r="K31" s="33">
        <f t="shared" si="12"/>
        <v>73548</v>
      </c>
      <c r="L31" s="33">
        <f t="shared" si="12"/>
        <v>81720</v>
      </c>
      <c r="M31" s="35">
        <f t="shared" si="12"/>
        <v>190260</v>
      </c>
      <c r="N31" s="34">
        <f t="shared" si="12"/>
        <v>198432</v>
      </c>
    </row>
    <row r="32" spans="1:14" ht="15.75" thickBot="1"/>
    <row r="33" spans="1:15" ht="30.75" thickBot="1">
      <c r="A33" s="72" t="s">
        <v>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15" t="s">
        <v>3</v>
      </c>
    </row>
    <row r="34" spans="1:15" hidden="1">
      <c r="A34" s="5" t="s">
        <v>32</v>
      </c>
      <c r="B34" s="44"/>
      <c r="C34" s="3">
        <f t="shared" ref="C34:N34" si="13">CEILING(C14*4.5%,1)</f>
        <v>113</v>
      </c>
      <c r="D34" s="3">
        <f t="shared" si="13"/>
        <v>113</v>
      </c>
      <c r="E34" s="3">
        <f t="shared" si="13"/>
        <v>113</v>
      </c>
      <c r="F34" s="3">
        <f t="shared" si="13"/>
        <v>113</v>
      </c>
      <c r="G34" s="3">
        <f t="shared" si="13"/>
        <v>113</v>
      </c>
      <c r="H34" s="3">
        <f t="shared" si="13"/>
        <v>113</v>
      </c>
      <c r="I34" s="3">
        <f t="shared" si="13"/>
        <v>113</v>
      </c>
      <c r="J34" s="3">
        <f t="shared" si="13"/>
        <v>113</v>
      </c>
      <c r="K34" s="3">
        <f t="shared" si="13"/>
        <v>113</v>
      </c>
      <c r="L34" s="3">
        <f t="shared" si="13"/>
        <v>113</v>
      </c>
      <c r="M34" s="3">
        <f t="shared" si="13"/>
        <v>1215</v>
      </c>
      <c r="N34" s="6">
        <f t="shared" si="13"/>
        <v>113</v>
      </c>
      <c r="O34" s="16"/>
    </row>
    <row r="35" spans="1:15" hidden="1">
      <c r="A35" s="5" t="s">
        <v>33</v>
      </c>
      <c r="B35" s="44"/>
      <c r="C35" s="3">
        <f t="shared" ref="C35:N35" si="14">IF(C14&lt;2500,0,CEILING(C14*6.5%,1))</f>
        <v>0</v>
      </c>
      <c r="D35" s="3">
        <f t="shared" si="14"/>
        <v>0</v>
      </c>
      <c r="E35" s="3">
        <f t="shared" si="14"/>
        <v>0</v>
      </c>
      <c r="F35" s="3">
        <f t="shared" si="14"/>
        <v>0</v>
      </c>
      <c r="G35" s="3">
        <f t="shared" si="14"/>
        <v>0</v>
      </c>
      <c r="H35" s="3">
        <f t="shared" si="14"/>
        <v>0</v>
      </c>
      <c r="I35" s="3">
        <f t="shared" si="14"/>
        <v>0</v>
      </c>
      <c r="J35" s="3">
        <f t="shared" si="14"/>
        <v>0</v>
      </c>
      <c r="K35" s="3">
        <f t="shared" si="14"/>
        <v>0</v>
      </c>
      <c r="L35" s="3">
        <f t="shared" si="14"/>
        <v>0</v>
      </c>
      <c r="M35" s="3">
        <f t="shared" si="14"/>
        <v>1755</v>
      </c>
      <c r="N35" s="6">
        <f t="shared" si="14"/>
        <v>0</v>
      </c>
      <c r="O35" s="16"/>
    </row>
    <row r="36" spans="1:15" hidden="1">
      <c r="A36" s="5" t="s">
        <v>28</v>
      </c>
      <c r="B36" s="44"/>
      <c r="C36" s="3">
        <f t="shared" ref="C36:N36" si="15">C14+C15+C16</f>
        <v>2724</v>
      </c>
      <c r="D36" s="3">
        <f t="shared" si="15"/>
        <v>2724</v>
      </c>
      <c r="E36" s="3">
        <f t="shared" si="15"/>
        <v>2724</v>
      </c>
      <c r="F36" s="3">
        <f t="shared" si="15"/>
        <v>2724</v>
      </c>
      <c r="G36" s="3">
        <f t="shared" si="15"/>
        <v>2724</v>
      </c>
      <c r="H36" s="3">
        <f t="shared" si="15"/>
        <v>2724</v>
      </c>
      <c r="I36" s="3">
        <f t="shared" si="15"/>
        <v>2724</v>
      </c>
      <c r="J36" s="3">
        <f t="shared" si="15"/>
        <v>2724</v>
      </c>
      <c r="K36" s="3">
        <f t="shared" si="15"/>
        <v>2724</v>
      </c>
      <c r="L36" s="3">
        <f t="shared" si="15"/>
        <v>2724</v>
      </c>
      <c r="M36" s="3">
        <f t="shared" si="15"/>
        <v>36180</v>
      </c>
      <c r="N36" s="6">
        <f t="shared" si="15"/>
        <v>2724</v>
      </c>
      <c r="O36" s="16"/>
    </row>
    <row r="37" spans="1:15" ht="15.75" hidden="1" thickBot="1">
      <c r="A37" s="10" t="s">
        <v>29</v>
      </c>
      <c r="B37" s="45"/>
      <c r="C37" s="11">
        <f t="shared" ref="C37:N37" si="16">CEILING(C36,100)*15%</f>
        <v>420</v>
      </c>
      <c r="D37" s="11">
        <f t="shared" si="16"/>
        <v>420</v>
      </c>
      <c r="E37" s="11">
        <f t="shared" si="16"/>
        <v>420</v>
      </c>
      <c r="F37" s="11">
        <f t="shared" si="16"/>
        <v>420</v>
      </c>
      <c r="G37" s="11">
        <f t="shared" si="16"/>
        <v>420</v>
      </c>
      <c r="H37" s="11">
        <f t="shared" si="16"/>
        <v>420</v>
      </c>
      <c r="I37" s="11">
        <f t="shared" si="16"/>
        <v>420</v>
      </c>
      <c r="J37" s="11">
        <f t="shared" si="16"/>
        <v>420</v>
      </c>
      <c r="K37" s="11">
        <f t="shared" si="16"/>
        <v>420</v>
      </c>
      <c r="L37" s="11">
        <f t="shared" si="16"/>
        <v>420</v>
      </c>
      <c r="M37" s="11">
        <f t="shared" si="16"/>
        <v>5430</v>
      </c>
      <c r="N37" s="12">
        <f t="shared" si="16"/>
        <v>420</v>
      </c>
      <c r="O37" s="17"/>
    </row>
    <row r="38" spans="1:15" s="1" customFormat="1">
      <c r="A38" s="67" t="s">
        <v>50</v>
      </c>
      <c r="B38" s="68"/>
      <c r="C38" s="46">
        <f t="shared" ref="C38:N38" si="17">C14-C34-C35-C37</f>
        <v>1966</v>
      </c>
      <c r="D38" s="13">
        <f t="shared" si="17"/>
        <v>1966</v>
      </c>
      <c r="E38" s="13">
        <f t="shared" si="17"/>
        <v>1966</v>
      </c>
      <c r="F38" s="13">
        <f t="shared" si="17"/>
        <v>1966</v>
      </c>
      <c r="G38" s="13">
        <f t="shared" si="17"/>
        <v>1966</v>
      </c>
      <c r="H38" s="13">
        <f t="shared" si="17"/>
        <v>1966</v>
      </c>
      <c r="I38" s="13">
        <f t="shared" si="17"/>
        <v>1966</v>
      </c>
      <c r="J38" s="13">
        <f t="shared" si="17"/>
        <v>1966</v>
      </c>
      <c r="K38" s="13">
        <f t="shared" si="17"/>
        <v>1966</v>
      </c>
      <c r="L38" s="13">
        <f t="shared" si="17"/>
        <v>1966</v>
      </c>
      <c r="M38" s="13">
        <f t="shared" si="17"/>
        <v>18600</v>
      </c>
      <c r="N38" s="14">
        <f t="shared" si="17"/>
        <v>1966</v>
      </c>
      <c r="O38" s="18">
        <f>SUM(C38:N38)</f>
        <v>40226</v>
      </c>
    </row>
    <row r="39" spans="1:15" hidden="1">
      <c r="A39" s="5" t="s">
        <v>34</v>
      </c>
      <c r="B39" s="6"/>
      <c r="C39" s="44">
        <f t="shared" ref="C39:N39" si="18">CEILING(C17*4.5%,1)</f>
        <v>113</v>
      </c>
      <c r="D39" s="3">
        <f t="shared" si="18"/>
        <v>113</v>
      </c>
      <c r="E39" s="3">
        <f t="shared" si="18"/>
        <v>113</v>
      </c>
      <c r="F39" s="3">
        <f t="shared" si="18"/>
        <v>113</v>
      </c>
      <c r="G39" s="3">
        <f t="shared" si="18"/>
        <v>113</v>
      </c>
      <c r="H39" s="3">
        <f t="shared" si="18"/>
        <v>113</v>
      </c>
      <c r="I39" s="3">
        <f t="shared" si="18"/>
        <v>113</v>
      </c>
      <c r="J39" s="3">
        <f t="shared" si="18"/>
        <v>113</v>
      </c>
      <c r="K39" s="3">
        <f t="shared" si="18"/>
        <v>113</v>
      </c>
      <c r="L39" s="3">
        <f t="shared" si="18"/>
        <v>113</v>
      </c>
      <c r="M39" s="3">
        <f t="shared" si="18"/>
        <v>1215</v>
      </c>
      <c r="N39" s="6">
        <f t="shared" si="18"/>
        <v>113</v>
      </c>
      <c r="O39" s="16"/>
    </row>
    <row r="40" spans="1:15" hidden="1">
      <c r="A40" s="5" t="s">
        <v>35</v>
      </c>
      <c r="B40" s="6"/>
      <c r="C40" s="44">
        <f t="shared" ref="C40:N40" si="19">IF(C17&lt;2500,0,CEILING(C17*6.5%,1))</f>
        <v>0</v>
      </c>
      <c r="D40" s="3">
        <f t="shared" si="19"/>
        <v>0</v>
      </c>
      <c r="E40" s="3">
        <f t="shared" si="19"/>
        <v>0</v>
      </c>
      <c r="F40" s="3">
        <f t="shared" si="19"/>
        <v>0</v>
      </c>
      <c r="G40" s="3">
        <f t="shared" si="19"/>
        <v>0</v>
      </c>
      <c r="H40" s="3">
        <f t="shared" si="19"/>
        <v>0</v>
      </c>
      <c r="I40" s="3">
        <f t="shared" si="19"/>
        <v>0</v>
      </c>
      <c r="J40" s="3">
        <f t="shared" si="19"/>
        <v>0</v>
      </c>
      <c r="K40" s="3">
        <f t="shared" si="19"/>
        <v>0</v>
      </c>
      <c r="L40" s="3">
        <f t="shared" si="19"/>
        <v>0</v>
      </c>
      <c r="M40" s="3">
        <f t="shared" si="19"/>
        <v>1755</v>
      </c>
      <c r="N40" s="6">
        <f t="shared" si="19"/>
        <v>0</v>
      </c>
      <c r="O40" s="16"/>
    </row>
    <row r="41" spans="1:15" hidden="1">
      <c r="A41" s="5" t="s">
        <v>30</v>
      </c>
      <c r="B41" s="6"/>
      <c r="C41" s="44">
        <f t="shared" ref="C41:N41" si="20">C17+C18+C19</f>
        <v>2724</v>
      </c>
      <c r="D41" s="3">
        <f t="shared" si="20"/>
        <v>2724</v>
      </c>
      <c r="E41" s="3">
        <f t="shared" si="20"/>
        <v>2724</v>
      </c>
      <c r="F41" s="3">
        <f t="shared" si="20"/>
        <v>2724</v>
      </c>
      <c r="G41" s="3">
        <f t="shared" si="20"/>
        <v>2724</v>
      </c>
      <c r="H41" s="3">
        <f t="shared" si="20"/>
        <v>2724</v>
      </c>
      <c r="I41" s="3">
        <f t="shared" si="20"/>
        <v>2724</v>
      </c>
      <c r="J41" s="3">
        <f t="shared" si="20"/>
        <v>2724</v>
      </c>
      <c r="K41" s="3">
        <f t="shared" si="20"/>
        <v>2724</v>
      </c>
      <c r="L41" s="3">
        <f t="shared" si="20"/>
        <v>2724</v>
      </c>
      <c r="M41" s="3">
        <f t="shared" si="20"/>
        <v>36180</v>
      </c>
      <c r="N41" s="6">
        <f t="shared" si="20"/>
        <v>2724</v>
      </c>
      <c r="O41" s="16"/>
    </row>
    <row r="42" spans="1:15" hidden="1">
      <c r="A42" s="5" t="s">
        <v>31</v>
      </c>
      <c r="B42" s="6"/>
      <c r="C42" s="44">
        <f t="shared" ref="C42:N42" si="21">CEILING(C41,100)*15%</f>
        <v>420</v>
      </c>
      <c r="D42" s="3">
        <f t="shared" si="21"/>
        <v>420</v>
      </c>
      <c r="E42" s="3">
        <f t="shared" si="21"/>
        <v>420</v>
      </c>
      <c r="F42" s="3">
        <f t="shared" si="21"/>
        <v>420</v>
      </c>
      <c r="G42" s="3">
        <f t="shared" si="21"/>
        <v>420</v>
      </c>
      <c r="H42" s="3">
        <f t="shared" si="21"/>
        <v>420</v>
      </c>
      <c r="I42" s="3">
        <f t="shared" si="21"/>
        <v>420</v>
      </c>
      <c r="J42" s="3">
        <f t="shared" si="21"/>
        <v>420</v>
      </c>
      <c r="K42" s="3">
        <f t="shared" si="21"/>
        <v>420</v>
      </c>
      <c r="L42" s="3">
        <f t="shared" si="21"/>
        <v>420</v>
      </c>
      <c r="M42" s="3">
        <f t="shared" si="21"/>
        <v>5430</v>
      </c>
      <c r="N42" s="6">
        <f t="shared" si="21"/>
        <v>420</v>
      </c>
      <c r="O42" s="16"/>
    </row>
    <row r="43" spans="1:15" s="1" customFormat="1">
      <c r="A43" s="63" t="s">
        <v>51</v>
      </c>
      <c r="B43" s="64"/>
      <c r="C43" s="47">
        <f t="shared" ref="C43:N43" si="22">C17-C39-C40-C42</f>
        <v>1966</v>
      </c>
      <c r="D43" s="4">
        <f t="shared" si="22"/>
        <v>1966</v>
      </c>
      <c r="E43" s="4">
        <f t="shared" si="22"/>
        <v>1966</v>
      </c>
      <c r="F43" s="4">
        <f t="shared" si="22"/>
        <v>1966</v>
      </c>
      <c r="G43" s="4">
        <f t="shared" si="22"/>
        <v>1966</v>
      </c>
      <c r="H43" s="4">
        <f t="shared" si="22"/>
        <v>1966</v>
      </c>
      <c r="I43" s="4">
        <f t="shared" si="22"/>
        <v>1966</v>
      </c>
      <c r="J43" s="4">
        <f t="shared" si="22"/>
        <v>1966</v>
      </c>
      <c r="K43" s="4">
        <f t="shared" si="22"/>
        <v>1966</v>
      </c>
      <c r="L43" s="4">
        <f t="shared" si="22"/>
        <v>1966</v>
      </c>
      <c r="M43" s="4">
        <f t="shared" si="22"/>
        <v>18600</v>
      </c>
      <c r="N43" s="7">
        <f t="shared" si="22"/>
        <v>1966</v>
      </c>
      <c r="O43" s="19">
        <f>SUM(C43:N43)</f>
        <v>40226</v>
      </c>
    </row>
    <row r="44" spans="1:15" hidden="1">
      <c r="A44" s="63" t="s">
        <v>50</v>
      </c>
      <c r="B44" s="64"/>
      <c r="C44" s="44">
        <f t="shared" ref="C44:N44" si="23">CEILING(C20*4.5%,1)</f>
        <v>113</v>
      </c>
      <c r="D44" s="3">
        <f t="shared" si="23"/>
        <v>113</v>
      </c>
      <c r="E44" s="3">
        <f t="shared" si="23"/>
        <v>113</v>
      </c>
      <c r="F44" s="3">
        <f t="shared" si="23"/>
        <v>113</v>
      </c>
      <c r="G44" s="3">
        <f t="shared" si="23"/>
        <v>113</v>
      </c>
      <c r="H44" s="3">
        <f t="shared" si="23"/>
        <v>113</v>
      </c>
      <c r="I44" s="3">
        <f t="shared" si="23"/>
        <v>113</v>
      </c>
      <c r="J44" s="3">
        <f t="shared" si="23"/>
        <v>113</v>
      </c>
      <c r="K44" s="3">
        <f t="shared" si="23"/>
        <v>113</v>
      </c>
      <c r="L44" s="3">
        <f t="shared" si="23"/>
        <v>113</v>
      </c>
      <c r="M44" s="3">
        <f t="shared" si="23"/>
        <v>1215</v>
      </c>
      <c r="N44" s="6">
        <f t="shared" si="23"/>
        <v>113</v>
      </c>
      <c r="O44" s="16"/>
    </row>
    <row r="45" spans="1:15" hidden="1">
      <c r="A45" s="63" t="s">
        <v>50</v>
      </c>
      <c r="B45" s="64"/>
      <c r="C45" s="44">
        <f t="shared" ref="C45:N45" si="24">IF(C20&lt;2500,0,CEILING(C20*6.5%,1))</f>
        <v>0</v>
      </c>
      <c r="D45" s="3">
        <f t="shared" si="24"/>
        <v>0</v>
      </c>
      <c r="E45" s="3">
        <f t="shared" si="24"/>
        <v>0</v>
      </c>
      <c r="F45" s="3">
        <f t="shared" si="24"/>
        <v>0</v>
      </c>
      <c r="G45" s="3">
        <f t="shared" si="24"/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1755</v>
      </c>
      <c r="N45" s="6">
        <f t="shared" si="24"/>
        <v>0</v>
      </c>
      <c r="O45" s="16"/>
    </row>
    <row r="46" spans="1:15" hidden="1">
      <c r="A46" s="63" t="s">
        <v>50</v>
      </c>
      <c r="B46" s="64"/>
      <c r="C46" s="44">
        <f t="shared" ref="C46:N46" si="25">C20+C21+C22</f>
        <v>2724</v>
      </c>
      <c r="D46" s="3">
        <f t="shared" si="25"/>
        <v>2724</v>
      </c>
      <c r="E46" s="3">
        <f t="shared" si="25"/>
        <v>2724</v>
      </c>
      <c r="F46" s="3">
        <f t="shared" si="25"/>
        <v>2724</v>
      </c>
      <c r="G46" s="3">
        <f t="shared" si="25"/>
        <v>2724</v>
      </c>
      <c r="H46" s="3">
        <f t="shared" si="25"/>
        <v>2724</v>
      </c>
      <c r="I46" s="3">
        <f t="shared" si="25"/>
        <v>2724</v>
      </c>
      <c r="J46" s="3">
        <f t="shared" si="25"/>
        <v>2724</v>
      </c>
      <c r="K46" s="3">
        <f t="shared" si="25"/>
        <v>2724</v>
      </c>
      <c r="L46" s="3">
        <f t="shared" si="25"/>
        <v>2724</v>
      </c>
      <c r="M46" s="3">
        <f t="shared" si="25"/>
        <v>36180</v>
      </c>
      <c r="N46" s="6">
        <f t="shared" si="25"/>
        <v>2724</v>
      </c>
      <c r="O46" s="16"/>
    </row>
    <row r="47" spans="1:15" hidden="1">
      <c r="A47" s="63" t="s">
        <v>50</v>
      </c>
      <c r="B47" s="64"/>
      <c r="C47" s="44">
        <f t="shared" ref="C47:N47" si="26">CEILING(C46,100)*15%</f>
        <v>420</v>
      </c>
      <c r="D47" s="3">
        <f t="shared" si="26"/>
        <v>420</v>
      </c>
      <c r="E47" s="3">
        <f t="shared" si="26"/>
        <v>420</v>
      </c>
      <c r="F47" s="3">
        <f t="shared" si="26"/>
        <v>420</v>
      </c>
      <c r="G47" s="3">
        <f t="shared" si="26"/>
        <v>420</v>
      </c>
      <c r="H47" s="3">
        <f t="shared" si="26"/>
        <v>420</v>
      </c>
      <c r="I47" s="3">
        <f t="shared" si="26"/>
        <v>420</v>
      </c>
      <c r="J47" s="3">
        <f t="shared" si="26"/>
        <v>420</v>
      </c>
      <c r="K47" s="3">
        <f t="shared" si="26"/>
        <v>420</v>
      </c>
      <c r="L47" s="3">
        <f t="shared" si="26"/>
        <v>420</v>
      </c>
      <c r="M47" s="3">
        <f t="shared" si="26"/>
        <v>5430</v>
      </c>
      <c r="N47" s="6">
        <f t="shared" si="26"/>
        <v>420</v>
      </c>
      <c r="O47" s="16"/>
    </row>
    <row r="48" spans="1:15" s="1" customFormat="1">
      <c r="A48" s="63" t="s">
        <v>52</v>
      </c>
      <c r="B48" s="64"/>
      <c r="C48" s="47">
        <f t="shared" ref="C48:N48" si="27">C20-C44-C45-C47</f>
        <v>1966</v>
      </c>
      <c r="D48" s="4">
        <f t="shared" si="27"/>
        <v>1966</v>
      </c>
      <c r="E48" s="4">
        <f t="shared" si="27"/>
        <v>1966</v>
      </c>
      <c r="F48" s="4">
        <f t="shared" si="27"/>
        <v>1966</v>
      </c>
      <c r="G48" s="4">
        <f t="shared" si="27"/>
        <v>1966</v>
      </c>
      <c r="H48" s="4">
        <f t="shared" si="27"/>
        <v>1966</v>
      </c>
      <c r="I48" s="4">
        <f t="shared" si="27"/>
        <v>1966</v>
      </c>
      <c r="J48" s="4">
        <f t="shared" si="27"/>
        <v>1966</v>
      </c>
      <c r="K48" s="4">
        <f t="shared" si="27"/>
        <v>1966</v>
      </c>
      <c r="L48" s="4">
        <f t="shared" si="27"/>
        <v>1966</v>
      </c>
      <c r="M48" s="4">
        <f t="shared" si="27"/>
        <v>18600</v>
      </c>
      <c r="N48" s="7">
        <f t="shared" si="27"/>
        <v>1966</v>
      </c>
      <c r="O48" s="19">
        <f>SUM(C48:N48)</f>
        <v>40226</v>
      </c>
    </row>
    <row r="49" spans="1:15" hidden="1">
      <c r="A49" s="63" t="s">
        <v>50</v>
      </c>
      <c r="B49" s="64"/>
      <c r="C49" s="44">
        <f>CEILING(C23*4.5%,1)</f>
        <v>0</v>
      </c>
      <c r="D49" s="3">
        <f t="shared" ref="D49:N49" si="28">CEILING(D23*4.5%,1)</f>
        <v>0</v>
      </c>
      <c r="E49" s="3">
        <f t="shared" si="28"/>
        <v>0</v>
      </c>
      <c r="F49" s="3">
        <f t="shared" si="28"/>
        <v>0</v>
      </c>
      <c r="G49" s="3">
        <f t="shared" si="28"/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6">
        <f t="shared" si="28"/>
        <v>0</v>
      </c>
      <c r="O49" s="16"/>
    </row>
    <row r="50" spans="1:15" hidden="1">
      <c r="A50" s="63" t="s">
        <v>50</v>
      </c>
      <c r="B50" s="64"/>
      <c r="C50" s="44">
        <f>IF(C23&lt;2500,0,CEILING(C23*6.5%,1))</f>
        <v>0</v>
      </c>
      <c r="D50" s="3">
        <f t="shared" ref="D50:N50" si="29">IF(D23&lt;2500,0,CEILING(D23*6.5%,1))</f>
        <v>0</v>
      </c>
      <c r="E50" s="3">
        <f t="shared" si="29"/>
        <v>0</v>
      </c>
      <c r="F50" s="3">
        <f t="shared" si="29"/>
        <v>0</v>
      </c>
      <c r="G50" s="3">
        <f t="shared" si="29"/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6">
        <f t="shared" si="29"/>
        <v>0</v>
      </c>
      <c r="O50" s="16"/>
    </row>
    <row r="51" spans="1:15" hidden="1">
      <c r="A51" s="63" t="s">
        <v>50</v>
      </c>
      <c r="B51" s="64"/>
      <c r="C51" s="44">
        <f>C23+C24+C25</f>
        <v>0</v>
      </c>
      <c r="D51" s="3">
        <f t="shared" ref="D51:N51" si="30">D23+D24+D25</f>
        <v>0</v>
      </c>
      <c r="E51" s="3">
        <f t="shared" si="30"/>
        <v>0</v>
      </c>
      <c r="F51" s="3">
        <f t="shared" si="30"/>
        <v>0</v>
      </c>
      <c r="G51" s="3">
        <f t="shared" si="30"/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6">
        <f t="shared" si="30"/>
        <v>0</v>
      </c>
      <c r="O51" s="16"/>
    </row>
    <row r="52" spans="1:15" hidden="1">
      <c r="A52" s="63" t="s">
        <v>50</v>
      </c>
      <c r="B52" s="64"/>
      <c r="C52" s="44">
        <f t="shared" ref="C52" si="31">CEILING(C51,100)*15%</f>
        <v>0</v>
      </c>
      <c r="D52" s="3">
        <f t="shared" ref="D52" si="32">CEILING(D51,100)*15%</f>
        <v>0</v>
      </c>
      <c r="E52" s="3">
        <f t="shared" ref="E52" si="33">CEILING(E51,100)*15%</f>
        <v>0</v>
      </c>
      <c r="F52" s="3">
        <f t="shared" ref="F52" si="34">CEILING(F51,100)*15%</f>
        <v>0</v>
      </c>
      <c r="G52" s="3">
        <f t="shared" ref="G52" si="35">CEILING(G51,100)*15%</f>
        <v>0</v>
      </c>
      <c r="H52" s="3">
        <f t="shared" ref="H52" si="36">CEILING(H51,100)*15%</f>
        <v>0</v>
      </c>
      <c r="I52" s="3">
        <f t="shared" ref="I52" si="37">CEILING(I51,100)*15%</f>
        <v>0</v>
      </c>
      <c r="J52" s="3">
        <f t="shared" ref="J52" si="38">CEILING(J51,100)*15%</f>
        <v>0</v>
      </c>
      <c r="K52" s="3">
        <f t="shared" ref="K52" si="39">CEILING(K51,100)*15%</f>
        <v>0</v>
      </c>
      <c r="L52" s="3">
        <f t="shared" ref="L52" si="40">CEILING(L51,100)*15%</f>
        <v>0</v>
      </c>
      <c r="M52" s="3">
        <f t="shared" ref="M52" si="41">CEILING(M51,100)*15%</f>
        <v>0</v>
      </c>
      <c r="N52" s="6">
        <f t="shared" ref="N52" si="42">CEILING(N51,100)*15%</f>
        <v>0</v>
      </c>
      <c r="O52" s="16"/>
    </row>
    <row r="53" spans="1:15" s="1" customFormat="1">
      <c r="A53" s="63" t="s">
        <v>53</v>
      </c>
      <c r="B53" s="64"/>
      <c r="C53" s="47">
        <f>C23-C49-C50-C52</f>
        <v>0</v>
      </c>
      <c r="D53" s="4">
        <f t="shared" ref="D53:N53" si="43">D23-D49-D50-D52</f>
        <v>0</v>
      </c>
      <c r="E53" s="4">
        <f t="shared" si="43"/>
        <v>0</v>
      </c>
      <c r="F53" s="4">
        <f t="shared" si="43"/>
        <v>0</v>
      </c>
      <c r="G53" s="4">
        <f t="shared" si="43"/>
        <v>0</v>
      </c>
      <c r="H53" s="4">
        <f t="shared" si="43"/>
        <v>0</v>
      </c>
      <c r="I53" s="4">
        <f t="shared" si="43"/>
        <v>0</v>
      </c>
      <c r="J53" s="4">
        <f t="shared" si="43"/>
        <v>0</v>
      </c>
      <c r="K53" s="4">
        <f t="shared" si="43"/>
        <v>0</v>
      </c>
      <c r="L53" s="4">
        <f t="shared" si="43"/>
        <v>0</v>
      </c>
      <c r="M53" s="4">
        <f t="shared" si="43"/>
        <v>0</v>
      </c>
      <c r="N53" s="7">
        <f t="shared" si="43"/>
        <v>0</v>
      </c>
      <c r="O53" s="19">
        <f>SUM(C53:N53)</f>
        <v>0</v>
      </c>
    </row>
    <row r="54" spans="1:15" hidden="1">
      <c r="A54" s="63" t="s">
        <v>50</v>
      </c>
      <c r="B54" s="64"/>
      <c r="C54" s="44">
        <f>CEILING(C26*4.5%,1)</f>
        <v>0</v>
      </c>
      <c r="D54" s="3">
        <f t="shared" ref="D54:N54" si="44">CEILING(D26*4.5%,1)</f>
        <v>0</v>
      </c>
      <c r="E54" s="3">
        <f t="shared" si="44"/>
        <v>0</v>
      </c>
      <c r="F54" s="3">
        <f t="shared" si="44"/>
        <v>0</v>
      </c>
      <c r="G54" s="3">
        <f t="shared" si="44"/>
        <v>0</v>
      </c>
      <c r="H54" s="3">
        <f t="shared" si="44"/>
        <v>0</v>
      </c>
      <c r="I54" s="3">
        <f t="shared" si="44"/>
        <v>0</v>
      </c>
      <c r="J54" s="3">
        <f t="shared" si="44"/>
        <v>0</v>
      </c>
      <c r="K54" s="3">
        <f t="shared" si="44"/>
        <v>0</v>
      </c>
      <c r="L54" s="3">
        <f t="shared" si="44"/>
        <v>0</v>
      </c>
      <c r="M54" s="3">
        <f t="shared" si="44"/>
        <v>0</v>
      </c>
      <c r="N54" s="6">
        <f t="shared" si="44"/>
        <v>0</v>
      </c>
      <c r="O54" s="16"/>
    </row>
    <row r="55" spans="1:15" hidden="1">
      <c r="A55" s="63" t="s">
        <v>50</v>
      </c>
      <c r="B55" s="64"/>
      <c r="C55" s="44">
        <f>IF(C26&lt;2500,0,CEILING(C26*6.5%,1))</f>
        <v>0</v>
      </c>
      <c r="D55" s="3">
        <f t="shared" ref="D55:N55" si="45">IF(D26&lt;2500,0,CEILING(D26*6.5%,1))</f>
        <v>0</v>
      </c>
      <c r="E55" s="3">
        <f t="shared" si="45"/>
        <v>0</v>
      </c>
      <c r="F55" s="3">
        <f t="shared" si="45"/>
        <v>0</v>
      </c>
      <c r="G55" s="3">
        <f t="shared" si="45"/>
        <v>0</v>
      </c>
      <c r="H55" s="3">
        <f t="shared" si="45"/>
        <v>0</v>
      </c>
      <c r="I55" s="3">
        <f t="shared" si="45"/>
        <v>0</v>
      </c>
      <c r="J55" s="3">
        <f t="shared" si="45"/>
        <v>0</v>
      </c>
      <c r="K55" s="3">
        <f t="shared" si="45"/>
        <v>0</v>
      </c>
      <c r="L55" s="3">
        <f t="shared" si="45"/>
        <v>0</v>
      </c>
      <c r="M55" s="3">
        <f t="shared" si="45"/>
        <v>0</v>
      </c>
      <c r="N55" s="6">
        <f t="shared" si="45"/>
        <v>0</v>
      </c>
      <c r="O55" s="16"/>
    </row>
    <row r="56" spans="1:15" hidden="1">
      <c r="A56" s="63" t="s">
        <v>50</v>
      </c>
      <c r="B56" s="64"/>
      <c r="C56" s="44">
        <f>C26+C27+C28</f>
        <v>0</v>
      </c>
      <c r="D56" s="3">
        <f t="shared" ref="D56:N56" si="46">D26+D27+D28</f>
        <v>0</v>
      </c>
      <c r="E56" s="3">
        <f t="shared" si="46"/>
        <v>0</v>
      </c>
      <c r="F56" s="3">
        <f t="shared" si="46"/>
        <v>0</v>
      </c>
      <c r="G56" s="3">
        <f t="shared" si="46"/>
        <v>0</v>
      </c>
      <c r="H56" s="3">
        <f t="shared" si="46"/>
        <v>0</v>
      </c>
      <c r="I56" s="3">
        <f t="shared" si="46"/>
        <v>0</v>
      </c>
      <c r="J56" s="3">
        <f t="shared" si="46"/>
        <v>0</v>
      </c>
      <c r="K56" s="3">
        <f t="shared" si="46"/>
        <v>0</v>
      </c>
      <c r="L56" s="3">
        <f t="shared" si="46"/>
        <v>0</v>
      </c>
      <c r="M56" s="3">
        <f t="shared" si="46"/>
        <v>0</v>
      </c>
      <c r="N56" s="6">
        <f t="shared" si="46"/>
        <v>0</v>
      </c>
      <c r="O56" s="16"/>
    </row>
    <row r="57" spans="1:15" hidden="1">
      <c r="A57" s="63" t="s">
        <v>50</v>
      </c>
      <c r="B57" s="64"/>
      <c r="C57" s="44">
        <f t="shared" ref="C57" si="47">CEILING(C56,100)*15%</f>
        <v>0</v>
      </c>
      <c r="D57" s="3">
        <f t="shared" ref="D57" si="48">CEILING(D56,100)*15%</f>
        <v>0</v>
      </c>
      <c r="E57" s="3">
        <f t="shared" ref="E57" si="49">CEILING(E56,100)*15%</f>
        <v>0</v>
      </c>
      <c r="F57" s="3">
        <f t="shared" ref="F57" si="50">CEILING(F56,100)*15%</f>
        <v>0</v>
      </c>
      <c r="G57" s="3">
        <f t="shared" ref="G57" si="51">CEILING(G56,100)*15%</f>
        <v>0</v>
      </c>
      <c r="H57" s="3">
        <f t="shared" ref="H57" si="52">CEILING(H56,100)*15%</f>
        <v>0</v>
      </c>
      <c r="I57" s="3">
        <f t="shared" ref="I57" si="53">CEILING(I56,100)*15%</f>
        <v>0</v>
      </c>
      <c r="J57" s="3">
        <f t="shared" ref="J57" si="54">CEILING(J56,100)*15%</f>
        <v>0</v>
      </c>
      <c r="K57" s="3">
        <f t="shared" ref="K57" si="55">CEILING(K56,100)*15%</f>
        <v>0</v>
      </c>
      <c r="L57" s="3">
        <f t="shared" ref="L57" si="56">CEILING(L56,100)*15%</f>
        <v>0</v>
      </c>
      <c r="M57" s="3">
        <f t="shared" ref="M57" si="57">CEILING(M56,100)*15%</f>
        <v>0</v>
      </c>
      <c r="N57" s="6">
        <f t="shared" ref="N57" si="58">CEILING(N56,100)*15%</f>
        <v>0</v>
      </c>
      <c r="O57" s="16"/>
    </row>
    <row r="58" spans="1:15" s="1" customFormat="1" ht="15.75" thickBot="1">
      <c r="A58" s="65" t="s">
        <v>54</v>
      </c>
      <c r="B58" s="66"/>
      <c r="C58" s="48">
        <f>C26-C54-C55-C57</f>
        <v>0</v>
      </c>
      <c r="D58" s="8">
        <f t="shared" ref="D58:N58" si="59">D26-D54-D55-D57</f>
        <v>0</v>
      </c>
      <c r="E58" s="8">
        <f t="shared" si="59"/>
        <v>0</v>
      </c>
      <c r="F58" s="8">
        <f t="shared" si="59"/>
        <v>0</v>
      </c>
      <c r="G58" s="8">
        <f t="shared" si="59"/>
        <v>0</v>
      </c>
      <c r="H58" s="8">
        <f t="shared" si="59"/>
        <v>0</v>
      </c>
      <c r="I58" s="8">
        <f t="shared" si="59"/>
        <v>0</v>
      </c>
      <c r="J58" s="8">
        <f t="shared" si="59"/>
        <v>0</v>
      </c>
      <c r="K58" s="8">
        <f t="shared" si="59"/>
        <v>0</v>
      </c>
      <c r="L58" s="8">
        <f t="shared" si="59"/>
        <v>0</v>
      </c>
      <c r="M58" s="8">
        <f t="shared" si="59"/>
        <v>0</v>
      </c>
      <c r="N58" s="9">
        <f t="shared" si="59"/>
        <v>0</v>
      </c>
      <c r="O58" s="20">
        <f>SUM(C58:N58)</f>
        <v>0</v>
      </c>
    </row>
    <row r="63" spans="1:15">
      <c r="M63" t="s">
        <v>44</v>
      </c>
    </row>
    <row r="64" spans="1:15">
      <c r="H64" s="36" t="s">
        <v>43</v>
      </c>
      <c r="M64" t="s">
        <v>45</v>
      </c>
    </row>
  </sheetData>
  <sheetProtection password="DD4D" sheet="1" objects="1" scenarios="1"/>
  <protectedRanges>
    <protectedRange sqref="C9" name="Oblast1"/>
    <protectedRange sqref="C14:N14" name="Oblast2"/>
    <protectedRange sqref="C17:N17" name="Oblast3"/>
    <protectedRange sqref="C20:N20" name="Oblast4"/>
    <protectedRange sqref="C23:N23" name="Oblast5"/>
    <protectedRange sqref="C26:N26" name="Oblast6"/>
  </protectedRanges>
  <mergeCells count="39">
    <mergeCell ref="C12:N12"/>
    <mergeCell ref="A33:N33"/>
    <mergeCell ref="A2:O2"/>
    <mergeCell ref="A12:B13"/>
    <mergeCell ref="A30:B30"/>
    <mergeCell ref="A31:B31"/>
    <mergeCell ref="A10:B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8:B38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7:B57"/>
    <mergeCell ref="A58:B58"/>
    <mergeCell ref="A52:B52"/>
    <mergeCell ref="A53:B53"/>
    <mergeCell ref="A54:B54"/>
    <mergeCell ref="A55:B55"/>
    <mergeCell ref="A56:B56"/>
    <mergeCell ref="A28:B28"/>
    <mergeCell ref="A23:B23"/>
    <mergeCell ref="A24:B24"/>
    <mergeCell ref="A25:B25"/>
    <mergeCell ref="A26:B26"/>
    <mergeCell ref="A27:B27"/>
  </mergeCells>
  <hyperlinks>
    <hyperlink ref="H64" r:id="rId1"/>
  </hyperlinks>
  <pageMargins left="0.7" right="0.7" top="0.78740157499999996" bottom="0.78740157499999996" header="0.3" footer="0.3"/>
  <pageSetup paperSize="9" scale="70" orientation="landscape" verticalDpi="0" r:id="rId2"/>
  <headerFooter>
    <oddFooter xml:space="preserve">&amp;C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6" sqref="A26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2016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bugarova</dc:creator>
  <cp:lastModifiedBy>bugarova</cp:lastModifiedBy>
  <cp:lastPrinted>2017-03-05T22:58:21Z</cp:lastPrinted>
  <dcterms:created xsi:type="dcterms:W3CDTF">2012-08-03T19:56:24Z</dcterms:created>
  <dcterms:modified xsi:type="dcterms:W3CDTF">2017-05-31T06:45:58Z</dcterms:modified>
</cp:coreProperties>
</file>